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78" activeTab="3"/>
  </bookViews>
  <sheets>
    <sheet name="Single curve" sheetId="1" r:id="rId1"/>
    <sheet name="Result single" sheetId="2" r:id="rId2"/>
    <sheet name="Multiple curves" sheetId="3" r:id="rId3"/>
    <sheet name="Result multiple" sheetId="4" r:id="rId4"/>
  </sheets>
  <definedNames>
    <definedName name="_xlnm.Print_Area" localSheetId="3">'Result multiple'!$A$1:$P$21</definedName>
    <definedName name="_xlnm.Print_Area" localSheetId="1">'Result single'!$A$1:$O$41</definedName>
    <definedName name="B_1">'Multiple curves'!$B$6</definedName>
    <definedName name="C_1">'Multiple curves'!$B$8</definedName>
    <definedName name="D_1">'Multiple curves'!$B$5</definedName>
    <definedName name="DATABASE">'Multiple curves'!$B$3:$D$15</definedName>
    <definedName name="DE_1">'Multiple curves'!$B$7</definedName>
    <definedName name="ED_scelto">'Multiple curves'!$B$12</definedName>
    <definedName name="GeoMedia">'Multiple curves'!$B$14</definedName>
    <definedName name="Lambda">'Multiple curves'!$B$10</definedName>
    <definedName name="solver_adj" localSheetId="2" hidden="1">'Multiple curves'!#REF!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'Multiple curves'!#REF!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X_1">'Multiple curves'!$B$16:$B$23</definedName>
    <definedName name="Y_Oss">'Multiple curves'!$A$16:$A$23</definedName>
  </definedNames>
  <calcPr fullCalcOnLoad="1"/>
</workbook>
</file>

<file path=xl/sharedStrings.xml><?xml version="1.0" encoding="utf-8"?>
<sst xmlns="http://schemas.openxmlformats.org/spreadsheetml/2006/main" count="80" uniqueCount="53">
  <si>
    <t>Dose</t>
  </si>
  <si>
    <t>Fresh Weight of weeds</t>
  </si>
  <si>
    <t>Fresh weight reduction</t>
  </si>
  <si>
    <t>Fresh Weight of Weeds</t>
  </si>
  <si>
    <t>Reduction of Fresh Weight</t>
  </si>
  <si>
    <t>Herbicide</t>
  </si>
  <si>
    <t>Rimsulfuron</t>
  </si>
  <si>
    <t>Primisulfuron</t>
  </si>
  <si>
    <t>Biological assay - non-linear regression analyses</t>
  </si>
  <si>
    <t>DataFile: Bioassay97_sample.xls - Single curve / Response: Fresh Weight of weeds - Dose: Dose</t>
  </si>
  <si>
    <t>Fitted function: Logistic model with lower asymptote contrained  (3 parameters)</t>
  </si>
  <si>
    <t>Number of estimated parameters: 3</t>
  </si>
  <si>
    <t>Lambda value for Box &amp; Cox Transformation: 1 ; -2*log likelyhood: 4.15959870430329</t>
  </si>
  <si>
    <t>Number of observations: 8</t>
  </si>
  <si>
    <t>Residual Sum of Squares: 64.0458161319279</t>
  </si>
  <si>
    <t>Degrees of freedom: 5</t>
  </si>
  <si>
    <t>Parameter</t>
  </si>
  <si>
    <t>Estimated value</t>
  </si>
  <si>
    <t>St. err.</t>
  </si>
  <si>
    <t>t value</t>
  </si>
  <si>
    <t>Prob(t)</t>
  </si>
  <si>
    <t>Upper limit (0.95)</t>
  </si>
  <si>
    <t>Lower limit (0.95)</t>
  </si>
  <si>
    <t>Higher asymptote</t>
  </si>
  <si>
    <t>Lower asymptote</t>
  </si>
  <si>
    <t>constrained</t>
  </si>
  <si>
    <t>Stimulation</t>
  </si>
  <si>
    <t>not included</t>
  </si>
  <si>
    <t>Slope</t>
  </si>
  <si>
    <t>Inflection point</t>
  </si>
  <si>
    <t>ED 10</t>
  </si>
  <si>
    <t>ED 30</t>
  </si>
  <si>
    <t>ED 50</t>
  </si>
  <si>
    <t>Expected</t>
  </si>
  <si>
    <t>Observed</t>
  </si>
  <si>
    <t>Residuals</t>
  </si>
  <si>
    <t>Response</t>
  </si>
  <si>
    <t>DataFile: Bioassay97_sample.xls - Multiple curves / Response: Fresh Weight of Weeds - Dose: Dose</t>
  </si>
  <si>
    <t>Fitted function: Logistic</t>
  </si>
  <si>
    <t>Number of estimated parameters: 6</t>
  </si>
  <si>
    <t>Lambda value for Box &amp; Cox Transformation: 1</t>
  </si>
  <si>
    <t>Number of observations: 12</t>
  </si>
  <si>
    <t>Residual Sum of Squares: 0.233507917863322</t>
  </si>
  <si>
    <t>Degrees of freedom: 6</t>
  </si>
  <si>
    <t>Higher asymptote - Curve 1</t>
  </si>
  <si>
    <t>Higher asymptote - Curve 2</t>
  </si>
  <si>
    <t>Same as Curve 1</t>
  </si>
  <si>
    <t>Slope - Curve 1</t>
  </si>
  <si>
    <t>Slope - Curve 2</t>
  </si>
  <si>
    <t>Inflection point - Curve 1</t>
  </si>
  <si>
    <t>Inflection point - Curve 2</t>
  </si>
  <si>
    <t>Lower asymptote - Curve 1</t>
  </si>
  <si>
    <t>Lower asymptote - Curve 2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</si>
</sst>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  <numFmt numFmtId="172" formatCode="0.0000000"/>
    <numFmt numFmtId="173" formatCode="0.00000"/>
    <numFmt numFmtId="174" formatCode="0.0000"/>
    <numFmt numFmtId="175" formatCode="0.000"/>
    <numFmt numFmtId="176" formatCode="#,##0.00000"/>
  </numFmts>
  <fonts count="6">
    <font>
      <sz val="10"/>
      <name val="Times New Roman"/>
      <family val="0"/>
    </font>
    <font>
      <b/>
      <sz val="10"/>
      <name val="Times New Roman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0" fontId="0" fillId="0" borderId="1" xfId="0" applyNumberFormat="1" applyBorder="1" applyAlignment="1">
      <alignment horizontal="center"/>
    </xf>
    <xf numFmtId="170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Graph of Residuals vs. Expected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'Result single'!$D$24</c:f>
              <c:strCache>
                <c:ptCount val="1"/>
                <c:pt idx="0">
                  <c:v>Residuals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'Result single'!$B$25:$B$32</c:f>
              <c:numCache/>
            </c:numRef>
          </c:xVal>
          <c:yVal>
            <c:numRef>
              <c:f>'Result single'!$D$25:$D$32</c:f>
              <c:numCache/>
            </c:numRef>
          </c:yVal>
          <c:smooth val="0"/>
        </c:ser>
        <c:axId val="22459330"/>
        <c:axId val="807379"/>
      </c:scatterChart>
      <c:valAx>
        <c:axId val="224593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Expected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379"/>
        <c:crosses val="max"/>
        <c:crossBetween val="midCat"/>
        <c:dispUnits/>
      </c:valAx>
      <c:valAx>
        <c:axId val="80737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93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Graph of observed and fitted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 single'!$F$25:$F$125</c:f>
              <c:numCache/>
            </c:numRef>
          </c:xVal>
          <c:yVal>
            <c:numRef>
              <c:f>'Result single'!$G$25:$G$125</c:f>
              <c:numCache/>
            </c:numRef>
          </c:yVal>
          <c:smooth val="0"/>
        </c:ser>
        <c:ser>
          <c:idx val="1"/>
          <c:order val="1"/>
          <c:tx>
            <c:strRef>
              <c:f>'Result single'!$C$24</c:f>
              <c:strCache>
                <c:ptCount val="1"/>
                <c:pt idx="0">
                  <c:v>Observed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'Result single'!$A$25:$A$32</c:f>
              <c:numCache/>
            </c:numRef>
          </c:xVal>
          <c:yVal>
            <c:numRef>
              <c:f>'Result single'!$C$25:$C$32</c:f>
              <c:numCache/>
            </c:numRef>
          </c:yVal>
          <c:smooth val="0"/>
        </c:ser>
        <c:axId val="7266412"/>
        <c:axId val="65397709"/>
      </c:scatterChart>
      <c:valAx>
        <c:axId val="7266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97709"/>
        <c:crosses val="autoZero"/>
        <c:crossBetween val="midCat"/>
        <c:dispUnits/>
      </c:valAx>
      <c:valAx>
        <c:axId val="65397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64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Graph of Residuals vs. Expected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'Result multiple'!$D$26</c:f>
              <c:strCache>
                <c:ptCount val="1"/>
                <c:pt idx="0">
                  <c:v>Residuals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'Result multiple'!$B$27:$B$38</c:f>
              <c:numCache/>
            </c:numRef>
          </c:xVal>
          <c:yVal>
            <c:numRef>
              <c:f>'Result multiple'!$D$27:$D$38</c:f>
              <c:numCache/>
            </c:numRef>
          </c:yVal>
          <c:smooth val="0"/>
        </c:ser>
        <c:axId val="51708470"/>
        <c:axId val="62723047"/>
      </c:scatterChart>
      <c:valAx>
        <c:axId val="517084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Expected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23047"/>
        <c:crosses val="max"/>
        <c:crossBetween val="midCat"/>
        <c:dispUnits/>
      </c:valAx>
      <c:valAx>
        <c:axId val="6272304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084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7</xdr:col>
      <xdr:colOff>247650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0" y="3581400"/>
        <a:ext cx="62388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14</xdr:col>
      <xdr:colOff>485775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3971925" y="3581400"/>
        <a:ext cx="62388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523875</xdr:colOff>
      <xdr:row>10</xdr:row>
      <xdr:rowOff>19050</xdr:rowOff>
    </xdr:from>
    <xdr:to>
      <xdr:col>19</xdr:col>
      <xdr:colOff>361950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229475" y="1647825"/>
        <a:ext cx="62388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10"/>
  <sheetViews>
    <sheetView workbookViewId="0" topLeftCell="A1">
      <selection activeCell="G6" sqref="G6"/>
    </sheetView>
  </sheetViews>
  <sheetFormatPr defaultColWidth="9.33203125" defaultRowHeight="12.75"/>
  <cols>
    <col min="1" max="1" width="3.5" style="0" customWidth="1"/>
    <col min="2" max="2" width="14.16015625" style="0" customWidth="1"/>
    <col min="3" max="3" width="16.66015625" style="0" customWidth="1"/>
    <col min="4" max="4" width="17" style="0" customWidth="1"/>
  </cols>
  <sheetData>
    <row r="2" spans="2:4" ht="36" customHeight="1">
      <c r="B2" s="14" t="s">
        <v>0</v>
      </c>
      <c r="C2" s="14" t="s">
        <v>1</v>
      </c>
      <c r="D2" s="14" t="s">
        <v>2</v>
      </c>
    </row>
    <row r="3" spans="2:4" ht="12.75">
      <c r="B3" s="1">
        <v>1E-05</v>
      </c>
      <c r="C3" s="3">
        <v>99.9999999</v>
      </c>
      <c r="D3" s="3">
        <f>100-C3/$C$3*100</f>
        <v>0</v>
      </c>
    </row>
    <row r="4" spans="2:4" ht="12.75">
      <c r="B4" s="2">
        <v>0.5</v>
      </c>
      <c r="C4" s="4">
        <v>90</v>
      </c>
      <c r="D4" s="4">
        <f aca="true" t="shared" si="0" ref="D4:D10">100-C4/$C$3*100</f>
        <v>9.99999991</v>
      </c>
    </row>
    <row r="5" spans="2:4" ht="12.75">
      <c r="B5" s="2">
        <v>2.5</v>
      </c>
      <c r="C5" s="4">
        <v>80</v>
      </c>
      <c r="D5" s="4">
        <f t="shared" si="0"/>
        <v>19.999999919999993</v>
      </c>
    </row>
    <row r="6" spans="2:4" ht="12.75">
      <c r="B6" s="2">
        <v>5</v>
      </c>
      <c r="C6" s="4">
        <v>60</v>
      </c>
      <c r="D6" s="4">
        <f t="shared" si="0"/>
        <v>39.99999994000001</v>
      </c>
    </row>
    <row r="7" spans="2:4" ht="12.75">
      <c r="B7" s="2">
        <v>12.5</v>
      </c>
      <c r="C7" s="4">
        <v>36.34</v>
      </c>
      <c r="D7" s="4">
        <f t="shared" si="0"/>
        <v>63.65999996366</v>
      </c>
    </row>
    <row r="8" spans="2:4" ht="12.75">
      <c r="B8" s="2">
        <v>18.91</v>
      </c>
      <c r="C8" s="4">
        <v>18.91</v>
      </c>
      <c r="D8" s="4">
        <f t="shared" si="0"/>
        <v>81.08999998109</v>
      </c>
    </row>
    <row r="9" spans="2:4" ht="12.75">
      <c r="B9" s="2">
        <v>50</v>
      </c>
      <c r="C9" s="4">
        <v>4</v>
      </c>
      <c r="D9" s="4">
        <f t="shared" si="0"/>
        <v>95.999999996</v>
      </c>
    </row>
    <row r="10" spans="2:4" ht="12.75">
      <c r="B10" s="10">
        <v>100</v>
      </c>
      <c r="C10" s="5">
        <v>2</v>
      </c>
      <c r="D10" s="5">
        <f t="shared" si="0"/>
        <v>97.999999998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G125"/>
  <sheetViews>
    <sheetView workbookViewId="0" topLeftCell="A1">
      <selection activeCell="M12" sqref="M12"/>
    </sheetView>
  </sheetViews>
  <sheetFormatPr defaultColWidth="9.33203125" defaultRowHeight="12.75"/>
  <cols>
    <col min="1" max="1" width="17.16015625" style="0" bestFit="1" customWidth="1"/>
    <col min="2" max="2" width="15.33203125" style="0" bestFit="1" customWidth="1"/>
    <col min="3" max="3" width="12.33203125" style="0" bestFit="1" customWidth="1"/>
    <col min="4" max="4" width="12.16015625" style="0" bestFit="1" customWidth="1"/>
    <col min="5" max="5" width="12.5" style="0" bestFit="1" customWidth="1"/>
    <col min="6" max="6" width="17.5" style="0" bestFit="1" customWidth="1"/>
    <col min="7" max="7" width="17.83203125" style="0" bestFit="1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10" ht="13.5" thickBot="1"/>
    <row r="11" spans="1:7" ht="12.75">
      <c r="A11" s="23" t="s">
        <v>16</v>
      </c>
      <c r="B11" s="23" t="s">
        <v>17</v>
      </c>
      <c r="C11" s="23" t="s">
        <v>18</v>
      </c>
      <c r="D11" s="23" t="s">
        <v>19</v>
      </c>
      <c r="E11" s="23" t="s">
        <v>20</v>
      </c>
      <c r="F11" s="23" t="s">
        <v>21</v>
      </c>
      <c r="G11" s="23" t="s">
        <v>22</v>
      </c>
    </row>
    <row r="12" spans="1:7" ht="12.75">
      <c r="A12" s="21" t="s">
        <v>23</v>
      </c>
      <c r="B12" s="21">
        <v>96.32367432325898</v>
      </c>
      <c r="C12" s="21">
        <v>2.7430910278304546</v>
      </c>
      <c r="D12" s="21">
        <v>35.115011986839754</v>
      </c>
      <c r="E12" s="21">
        <v>3.5243050539837597E-07</v>
      </c>
      <c r="F12" s="21">
        <v>103.37500277070941</v>
      </c>
      <c r="G12" s="21">
        <v>89.27234587580855</v>
      </c>
    </row>
    <row r="13" spans="1:7" ht="12.75">
      <c r="A13" s="21" t="s">
        <v>24</v>
      </c>
      <c r="B13" s="21">
        <v>0</v>
      </c>
      <c r="C13" s="21" t="s">
        <v>25</v>
      </c>
      <c r="D13" s="21"/>
      <c r="E13" s="21"/>
      <c r="F13" s="21"/>
      <c r="G13" s="21"/>
    </row>
    <row r="14" spans="1:7" ht="12.75">
      <c r="A14" s="21" t="s">
        <v>26</v>
      </c>
      <c r="B14" s="21">
        <v>0</v>
      </c>
      <c r="C14" s="21" t="s">
        <v>27</v>
      </c>
      <c r="D14" s="21"/>
      <c r="E14" s="21"/>
      <c r="F14" s="21"/>
      <c r="G14" s="21"/>
    </row>
    <row r="15" spans="1:7" ht="12.75">
      <c r="A15" s="21" t="s">
        <v>28</v>
      </c>
      <c r="B15" s="21">
        <v>1.3794329279004758</v>
      </c>
      <c r="C15" s="21">
        <v>0.13615291570266513</v>
      </c>
      <c r="D15" s="21">
        <v>10.13149752086781</v>
      </c>
      <c r="E15" s="21">
        <v>0.00016056100715367388</v>
      </c>
      <c r="F15" s="21">
        <v>1.729424567972605</v>
      </c>
      <c r="G15" s="21">
        <v>1.0294412878283465</v>
      </c>
    </row>
    <row r="16" spans="1:7" ht="12.75">
      <c r="A16" s="21" t="s">
        <v>29</v>
      </c>
      <c r="B16" s="21">
        <v>7.575785851076555</v>
      </c>
      <c r="C16" s="21">
        <v>0.6720306499017796</v>
      </c>
      <c r="D16" s="21">
        <v>11.272976689655138</v>
      </c>
      <c r="E16" s="21">
        <v>9.597868398179616E-05</v>
      </c>
      <c r="F16" s="21">
        <v>9.303292809880954</v>
      </c>
      <c r="G16" s="21">
        <v>5.848278892272156</v>
      </c>
    </row>
    <row r="17" spans="1:7" ht="12.75">
      <c r="A17" s="21" t="s">
        <v>30</v>
      </c>
      <c r="B17" s="21">
        <v>1.5405058411242232</v>
      </c>
      <c r="C17" s="21">
        <v>0.319582907152576</v>
      </c>
      <c r="D17" s="21">
        <v>4.820363688564706</v>
      </c>
      <c r="E17" s="21">
        <v>0.004796903168486072</v>
      </c>
      <c r="F17" s="21">
        <v>2.362018514841864</v>
      </c>
      <c r="G17" s="21">
        <v>0.7189931674065819</v>
      </c>
    </row>
    <row r="18" spans="1:7" ht="12.75">
      <c r="A18" s="21" t="s">
        <v>31</v>
      </c>
      <c r="B18" s="21">
        <v>4.09890854121727</v>
      </c>
      <c r="C18" s="21">
        <v>0.5115378680927924</v>
      </c>
      <c r="D18" s="21">
        <v>8.01291321109727</v>
      </c>
      <c r="E18" s="21">
        <v>0.0004891929115635043</v>
      </c>
      <c r="F18" s="21">
        <v>5.413856344492939</v>
      </c>
      <c r="G18" s="21">
        <v>2.7839607379416007</v>
      </c>
    </row>
    <row r="19" spans="1:7" ht="12.75">
      <c r="A19" s="21" t="s">
        <v>32</v>
      </c>
      <c r="B19" s="21">
        <v>7.575785851076555</v>
      </c>
      <c r="C19" s="21">
        <v>0.6720306499017796</v>
      </c>
      <c r="D19" s="21">
        <v>11.272976689655138</v>
      </c>
      <c r="E19" s="21">
        <v>9.597868398179616E-05</v>
      </c>
      <c r="F19" s="21">
        <v>9.303292809880954</v>
      </c>
      <c r="G19" s="21">
        <v>5.848278892272156</v>
      </c>
    </row>
    <row r="20" spans="1:7" ht="12.75">
      <c r="A20" s="21" t="s">
        <v>32</v>
      </c>
      <c r="B20" s="21">
        <v>7.575785851076555</v>
      </c>
      <c r="C20" s="21">
        <v>0.6720306499017796</v>
      </c>
      <c r="D20" s="21">
        <v>11.272976689655138</v>
      </c>
      <c r="E20" s="21">
        <v>9.597868398179616E-05</v>
      </c>
      <c r="F20" s="21">
        <v>9.303292809880954</v>
      </c>
      <c r="G20" s="21">
        <v>5.848278892272156</v>
      </c>
    </row>
    <row r="21" spans="1:7" ht="13.5" thickBot="1">
      <c r="A21" s="22"/>
      <c r="B21" s="22"/>
      <c r="C21" s="22"/>
      <c r="D21" s="22"/>
      <c r="E21" s="22"/>
      <c r="F21" s="22"/>
      <c r="G21" s="22"/>
    </row>
    <row r="24" spans="1:7" ht="12.75">
      <c r="A24" s="24" t="s">
        <v>0</v>
      </c>
      <c r="B24" s="24" t="s">
        <v>33</v>
      </c>
      <c r="C24" s="24" t="s">
        <v>34</v>
      </c>
      <c r="D24" s="24" t="s">
        <v>35</v>
      </c>
      <c r="F24" s="26" t="s">
        <v>0</v>
      </c>
      <c r="G24" s="26" t="s">
        <v>36</v>
      </c>
    </row>
    <row r="25" spans="1:7" ht="12.75">
      <c r="A25" s="25">
        <v>1E-05</v>
      </c>
      <c r="B25" s="25">
        <f aca="true" t="shared" si="0" ref="B25:B32">1*($B$13+($B$12-$B$13)/(1+EXP($B$15*(LN(A25+0.0000001)-LN($B$16)))))^1</f>
        <v>96.32367356569742</v>
      </c>
      <c r="C25" s="25">
        <v>99.9999999</v>
      </c>
      <c r="D25" s="25">
        <f aca="true" t="shared" si="1" ref="D25:D32">C25-B25</f>
        <v>3.676326334302587</v>
      </c>
      <c r="F25">
        <v>0.001</v>
      </c>
      <c r="G25">
        <f aca="true" t="shared" si="2" ref="G25:G56">1*($B$13+($B$12-$B$13)/(1+EXP($B$15*(LN(F25+0.0000001)-LN($B$16)))))^1</f>
        <v>96.3232453988958</v>
      </c>
    </row>
    <row r="26" spans="1:7" ht="12.75">
      <c r="A26" s="25">
        <v>0.5</v>
      </c>
      <c r="B26" s="25">
        <f t="shared" si="0"/>
        <v>94.10920323232865</v>
      </c>
      <c r="C26" s="25">
        <v>90</v>
      </c>
      <c r="D26" s="25">
        <f t="shared" si="1"/>
        <v>-4.109203232328653</v>
      </c>
      <c r="F26">
        <v>1.0009899999999998</v>
      </c>
      <c r="G26">
        <f t="shared" si="2"/>
        <v>90.75982943626481</v>
      </c>
    </row>
    <row r="27" spans="1:7" ht="12.75">
      <c r="A27" s="25">
        <v>2.5</v>
      </c>
      <c r="B27" s="25">
        <f t="shared" si="0"/>
        <v>79.16923556290735</v>
      </c>
      <c r="C27" s="25">
        <v>80</v>
      </c>
      <c r="D27" s="25">
        <f t="shared" si="1"/>
        <v>0.8307644370926539</v>
      </c>
      <c r="F27">
        <v>2.0009799999999998</v>
      </c>
      <c r="G27">
        <f t="shared" si="2"/>
        <v>83.08208618038238</v>
      </c>
    </row>
    <row r="28" spans="1:7" ht="12.75">
      <c r="A28" s="25">
        <v>5</v>
      </c>
      <c r="B28" s="25">
        <f t="shared" si="0"/>
        <v>61.598681994015074</v>
      </c>
      <c r="C28" s="25">
        <v>60</v>
      </c>
      <c r="D28" s="25">
        <f t="shared" si="1"/>
        <v>-1.5986819940150738</v>
      </c>
      <c r="F28">
        <v>3.0009699999999997</v>
      </c>
      <c r="G28">
        <f t="shared" si="2"/>
        <v>75.32552140158116</v>
      </c>
    </row>
    <row r="29" spans="1:7" ht="12.75">
      <c r="A29" s="25">
        <v>12.5</v>
      </c>
      <c r="B29" s="25">
        <f t="shared" si="0"/>
        <v>32.15856473554509</v>
      </c>
      <c r="C29" s="25">
        <v>36.34</v>
      </c>
      <c r="D29" s="25">
        <f t="shared" si="1"/>
        <v>4.181435264454912</v>
      </c>
      <c r="F29">
        <v>4.00096</v>
      </c>
      <c r="G29">
        <f t="shared" si="2"/>
        <v>68.09691234023164</v>
      </c>
    </row>
    <row r="30" spans="1:7" ht="12.75">
      <c r="A30" s="25">
        <v>18.91</v>
      </c>
      <c r="B30" s="25">
        <f t="shared" si="0"/>
        <v>21.254954736523764</v>
      </c>
      <c r="C30" s="25">
        <v>18.91</v>
      </c>
      <c r="D30" s="25">
        <f t="shared" si="1"/>
        <v>-2.344954736523764</v>
      </c>
      <c r="F30">
        <v>5.0009500000000005</v>
      </c>
      <c r="G30">
        <f t="shared" si="2"/>
        <v>61.59286217688626</v>
      </c>
    </row>
    <row r="31" spans="1:7" ht="12.75">
      <c r="A31" s="25">
        <v>50</v>
      </c>
      <c r="B31" s="25">
        <f t="shared" si="0"/>
        <v>6.640593031934473</v>
      </c>
      <c r="C31" s="25">
        <v>4</v>
      </c>
      <c r="D31" s="25">
        <f t="shared" si="1"/>
        <v>-2.640593031934473</v>
      </c>
      <c r="F31">
        <v>6.00094</v>
      </c>
      <c r="G31">
        <f t="shared" si="2"/>
        <v>55.83701212577547</v>
      </c>
    </row>
    <row r="32" spans="1:7" ht="12.75">
      <c r="A32" s="25">
        <v>100</v>
      </c>
      <c r="B32" s="25">
        <f t="shared" si="0"/>
        <v>2.6655755371569847</v>
      </c>
      <c r="C32" s="25">
        <v>2</v>
      </c>
      <c r="D32" s="25">
        <f t="shared" si="1"/>
        <v>-0.6655755371569847</v>
      </c>
      <c r="F32">
        <v>7.000929999999999</v>
      </c>
      <c r="G32">
        <f t="shared" si="2"/>
        <v>50.78062043374669</v>
      </c>
    </row>
    <row r="33" spans="6:7" ht="12.75">
      <c r="F33">
        <v>8.000919999999999</v>
      </c>
      <c r="G33">
        <f t="shared" si="2"/>
        <v>46.34900854629761</v>
      </c>
    </row>
    <row r="34" spans="6:7" ht="12.75">
      <c r="F34">
        <v>9.00091</v>
      </c>
      <c r="G34">
        <f t="shared" si="2"/>
        <v>42.462918517601864</v>
      </c>
    </row>
    <row r="35" spans="6:7" ht="12.75">
      <c r="F35">
        <v>10.0009</v>
      </c>
      <c r="G35">
        <f t="shared" si="2"/>
        <v>39.047790456020266</v>
      </c>
    </row>
    <row r="36" spans="6:7" ht="12.75">
      <c r="F36">
        <v>11.000889999999998</v>
      </c>
      <c r="G36">
        <f t="shared" si="2"/>
        <v>36.037227201663406</v>
      </c>
    </row>
    <row r="37" spans="6:7" ht="12.75">
      <c r="F37">
        <v>12.000879999999999</v>
      </c>
      <c r="G37">
        <f t="shared" si="2"/>
        <v>33.37373167009148</v>
      </c>
    </row>
    <row r="38" spans="6:7" ht="12.75">
      <c r="F38">
        <v>13.000869999999999</v>
      </c>
      <c r="G38">
        <f t="shared" si="2"/>
        <v>31.008239017128574</v>
      </c>
    </row>
    <row r="39" spans="6:7" ht="12.75">
      <c r="F39">
        <v>14.000859999999998</v>
      </c>
      <c r="G39">
        <f t="shared" si="2"/>
        <v>28.89918629100053</v>
      </c>
    </row>
    <row r="40" spans="6:7" ht="12.75">
      <c r="F40">
        <v>15.000849999999998</v>
      </c>
      <c r="G40">
        <f t="shared" si="2"/>
        <v>27.011471978015468</v>
      </c>
    </row>
    <row r="41" spans="6:7" ht="12.75">
      <c r="F41">
        <v>16.00084</v>
      </c>
      <c r="G41">
        <f t="shared" si="2"/>
        <v>25.315463146258324</v>
      </c>
    </row>
    <row r="42" spans="6:7" ht="12.75">
      <c r="F42">
        <v>17.00083</v>
      </c>
      <c r="G42">
        <f t="shared" si="2"/>
        <v>23.786111995087218</v>
      </c>
    </row>
    <row r="43" spans="6:7" ht="12.75">
      <c r="F43">
        <v>18.00082</v>
      </c>
      <c r="G43">
        <f t="shared" si="2"/>
        <v>22.402197690415985</v>
      </c>
    </row>
    <row r="44" spans="6:7" ht="12.75">
      <c r="F44">
        <v>19.00081</v>
      </c>
      <c r="G44">
        <f t="shared" si="2"/>
        <v>21.14568858941735</v>
      </c>
    </row>
    <row r="45" spans="6:7" ht="12.75">
      <c r="F45">
        <v>20.0008</v>
      </c>
      <c r="G45">
        <f t="shared" si="2"/>
        <v>20.001211673577973</v>
      </c>
    </row>
    <row r="46" spans="6:7" ht="12.75">
      <c r="F46">
        <v>21.00079</v>
      </c>
      <c r="G46">
        <f t="shared" si="2"/>
        <v>18.95561375734936</v>
      </c>
    </row>
    <row r="47" spans="6:7" ht="12.75">
      <c r="F47">
        <v>22.00078</v>
      </c>
      <c r="G47">
        <f t="shared" si="2"/>
        <v>17.997599543465984</v>
      </c>
    </row>
    <row r="48" spans="6:7" ht="12.75">
      <c r="F48">
        <v>23.00077</v>
      </c>
      <c r="G48">
        <f t="shared" si="2"/>
        <v>17.117433214886017</v>
      </c>
    </row>
    <row r="49" spans="6:7" ht="12.75">
      <c r="F49">
        <v>24.00076</v>
      </c>
      <c r="G49">
        <f t="shared" si="2"/>
        <v>16.30669218883679</v>
      </c>
    </row>
    <row r="50" spans="6:7" ht="12.75">
      <c r="F50">
        <v>25.00075</v>
      </c>
      <c r="G50">
        <f t="shared" si="2"/>
        <v>15.558063542780973</v>
      </c>
    </row>
    <row r="51" spans="6:7" ht="12.75">
      <c r="F51">
        <v>26.00074</v>
      </c>
      <c r="G51">
        <f t="shared" si="2"/>
        <v>14.865175304496596</v>
      </c>
    </row>
    <row r="52" spans="6:7" ht="12.75">
      <c r="F52">
        <v>27.00073</v>
      </c>
      <c r="G52">
        <f t="shared" si="2"/>
        <v>14.222456234522493</v>
      </c>
    </row>
    <row r="53" spans="6:7" ht="12.75">
      <c r="F53">
        <v>28.000719999999998</v>
      </c>
      <c r="G53">
        <f t="shared" si="2"/>
        <v>13.625018924000623</v>
      </c>
    </row>
    <row r="54" spans="6:7" ht="12.75">
      <c r="F54">
        <v>29.000709999999998</v>
      </c>
      <c r="G54">
        <f t="shared" si="2"/>
        <v>13.068562009970462</v>
      </c>
    </row>
    <row r="55" spans="6:7" ht="12.75">
      <c r="F55">
        <v>30.0007</v>
      </c>
      <c r="G55">
        <f t="shared" si="2"/>
        <v>12.549288105164726</v>
      </c>
    </row>
    <row r="56" spans="6:7" ht="12.75">
      <c r="F56">
        <v>31.00069</v>
      </c>
      <c r="G56">
        <f t="shared" si="2"/>
        <v>12.063834681584279</v>
      </c>
    </row>
    <row r="57" spans="6:7" ht="12.75">
      <c r="F57">
        <v>32.000679999999996</v>
      </c>
      <c r="G57">
        <f aca="true" t="shared" si="3" ref="G57:G88">1*($B$13+($B$12-$B$13)/(1+EXP($B$15*(LN(F57+0.0000001)-LN($B$16)))))^1</f>
        <v>11.609215664596283</v>
      </c>
    </row>
    <row r="58" spans="6:7" ht="12.75">
      <c r="F58">
        <v>33.00066999999999</v>
      </c>
      <c r="G58">
        <f t="shared" si="3"/>
        <v>11.182771910876722</v>
      </c>
    </row>
    <row r="59" spans="6:7" ht="12.75">
      <c r="F59">
        <v>34.000659999999996</v>
      </c>
      <c r="G59">
        <f t="shared" si="3"/>
        <v>10.782129078990755</v>
      </c>
    </row>
    <row r="60" spans="6:7" ht="12.75">
      <c r="F60">
        <v>35.00064999999999</v>
      </c>
      <c r="G60">
        <f t="shared" si="3"/>
        <v>10.405161671882558</v>
      </c>
    </row>
    <row r="61" spans="6:7" ht="12.75">
      <c r="F61">
        <v>36.00064</v>
      </c>
      <c r="G61">
        <f t="shared" si="3"/>
        <v>10.049962249013323</v>
      </c>
    </row>
    <row r="62" spans="6:7" ht="12.75">
      <c r="F62">
        <v>37.000629999999994</v>
      </c>
      <c r="G62">
        <f t="shared" si="3"/>
        <v>9.714814982734657</v>
      </c>
    </row>
    <row r="63" spans="6:7" ht="12.75">
      <c r="F63">
        <v>38.00062</v>
      </c>
      <c r="G63">
        <f t="shared" si="3"/>
        <v>9.398172877004603</v>
      </c>
    </row>
    <row r="64" spans="6:7" ht="12.75">
      <c r="F64">
        <v>39.000609999999995</v>
      </c>
      <c r="G64">
        <f t="shared" si="3"/>
        <v>9.0986380833432</v>
      </c>
    </row>
    <row r="65" spans="6:7" ht="12.75">
      <c r="F65">
        <v>40.0006</v>
      </c>
      <c r="G65">
        <f t="shared" si="3"/>
        <v>8.814944844236043</v>
      </c>
    </row>
    <row r="66" spans="6:7" ht="12.75">
      <c r="F66">
        <v>41.000589999999995</v>
      </c>
      <c r="G66">
        <f t="shared" si="3"/>
        <v>8.545944672207545</v>
      </c>
    </row>
    <row r="67" spans="6:7" ht="12.75">
      <c r="F67">
        <v>42.00057999999999</v>
      </c>
      <c r="G67">
        <f t="shared" si="3"/>
        <v>8.290593436831957</v>
      </c>
    </row>
    <row r="68" spans="6:7" ht="12.75">
      <c r="F68">
        <v>43.000569999999996</v>
      </c>
      <c r="G68">
        <f t="shared" si="3"/>
        <v>8.047940084690737</v>
      </c>
    </row>
    <row r="69" spans="6:7" ht="12.75">
      <c r="F69">
        <v>44.00055999999999</v>
      </c>
      <c r="G69">
        <f t="shared" si="3"/>
        <v>7.817116760845636</v>
      </c>
    </row>
    <row r="70" spans="6:7" ht="12.75">
      <c r="F70">
        <v>45.00055</v>
      </c>
      <c r="G70">
        <f t="shared" si="3"/>
        <v>7.597330136485299</v>
      </c>
    </row>
    <row r="71" spans="6:7" ht="12.75">
      <c r="F71">
        <v>46.000539999999994</v>
      </c>
      <c r="G71">
        <f t="shared" si="3"/>
        <v>7.387853777389834</v>
      </c>
    </row>
    <row r="72" spans="6:7" ht="12.75">
      <c r="F72">
        <v>47.00053</v>
      </c>
      <c r="G72">
        <f t="shared" si="3"/>
        <v>7.188021412847509</v>
      </c>
    </row>
    <row r="73" spans="6:7" ht="12.75">
      <c r="F73">
        <v>48.000519999999995</v>
      </c>
      <c r="G73">
        <f t="shared" si="3"/>
        <v>6.997220985544131</v>
      </c>
    </row>
    <row r="74" spans="6:7" ht="12.75">
      <c r="F74">
        <v>49.00050999999999</v>
      </c>
      <c r="G74">
        <f t="shared" si="3"/>
        <v>6.814889380451644</v>
      </c>
    </row>
    <row r="75" spans="6:7" ht="12.75">
      <c r="F75">
        <v>50.000499999999995</v>
      </c>
      <c r="G75">
        <f t="shared" si="3"/>
        <v>6.640507745456538</v>
      </c>
    </row>
    <row r="76" spans="6:7" ht="12.75">
      <c r="F76">
        <v>51.00048999999999</v>
      </c>
      <c r="G76">
        <f t="shared" si="3"/>
        <v>6.47359732886957</v>
      </c>
    </row>
    <row r="77" spans="6:7" ht="12.75">
      <c r="F77">
        <v>52.000479999999996</v>
      </c>
      <c r="G77">
        <f t="shared" si="3"/>
        <v>6.313715769437956</v>
      </c>
    </row>
    <row r="78" spans="6:7" ht="12.75">
      <c r="F78">
        <v>53.00046999999999</v>
      </c>
      <c r="G78">
        <f t="shared" si="3"/>
        <v>6.160453783360024</v>
      </c>
    </row>
    <row r="79" spans="6:7" ht="12.75">
      <c r="F79">
        <v>54.00046</v>
      </c>
      <c r="G79">
        <f t="shared" si="3"/>
        <v>6.013432200344417</v>
      </c>
    </row>
    <row r="80" spans="6:7" ht="12.75">
      <c r="F80">
        <v>55.000449999999994</v>
      </c>
      <c r="G80">
        <f t="shared" si="3"/>
        <v>5.872299307178452</v>
      </c>
    </row>
    <row r="81" spans="6:7" ht="12.75">
      <c r="F81">
        <v>56.00043999999999</v>
      </c>
      <c r="G81">
        <f t="shared" si="3"/>
        <v>5.736728462752322</v>
      </c>
    </row>
    <row r="82" spans="6:7" ht="12.75">
      <c r="F82">
        <v>57.000429999999994</v>
      </c>
      <c r="G82">
        <f t="shared" si="3"/>
        <v>5.606415953177016</v>
      </c>
    </row>
    <row r="83" spans="6:7" ht="12.75">
      <c r="F83">
        <v>58.00041999999999</v>
      </c>
      <c r="G83">
        <f t="shared" si="3"/>
        <v>5.481079059656549</v>
      </c>
    </row>
    <row r="84" spans="6:7" ht="12.75">
      <c r="F84">
        <v>59.000409999999995</v>
      </c>
      <c r="G84">
        <f t="shared" si="3"/>
        <v>5.360454315233474</v>
      </c>
    </row>
    <row r="85" spans="6:7" ht="12.75">
      <c r="F85">
        <v>60.00039999999999</v>
      </c>
      <c r="G85">
        <f t="shared" si="3"/>
        <v>5.244295929505411</v>
      </c>
    </row>
    <row r="86" spans="6:7" ht="12.75">
      <c r="F86">
        <v>61.000389999999996</v>
      </c>
      <c r="G86">
        <f t="shared" si="3"/>
        <v>5.132374362982223</v>
      </c>
    </row>
    <row r="87" spans="6:7" ht="12.75">
      <c r="F87">
        <v>62.00037999999999</v>
      </c>
      <c r="G87">
        <f t="shared" si="3"/>
        <v>5.024475034978192</v>
      </c>
    </row>
    <row r="88" spans="6:7" ht="12.75">
      <c r="F88">
        <v>63.00037</v>
      </c>
      <c r="G88">
        <f t="shared" si="3"/>
        <v>4.9203971508625015</v>
      </c>
    </row>
    <row r="89" spans="6:7" ht="12.75">
      <c r="F89">
        <v>64.00036</v>
      </c>
      <c r="G89">
        <f aca="true" t="shared" si="4" ref="G89:G120">1*($B$13+($B$12-$B$13)/(1+EXP($B$15*(LN(F89+0.0000001)-LN($B$16)))))^1</f>
        <v>4.8199526361664145</v>
      </c>
    </row>
    <row r="90" spans="6:7" ht="12.75">
      <c r="F90">
        <v>65.00035</v>
      </c>
      <c r="G90">
        <f t="shared" si="4"/>
        <v>4.722965166503604</v>
      </c>
    </row>
    <row r="91" spans="6:7" ht="12.75">
      <c r="F91">
        <v>66.00034</v>
      </c>
      <c r="G91">
        <f t="shared" si="4"/>
        <v>4.629269283531457</v>
      </c>
    </row>
    <row r="92" spans="6:7" ht="12.75">
      <c r="F92">
        <v>67.00033</v>
      </c>
      <c r="G92">
        <f t="shared" si="4"/>
        <v>4.538709588291712</v>
      </c>
    </row>
    <row r="93" spans="6:7" ht="12.75">
      <c r="F93">
        <v>68.00032</v>
      </c>
      <c r="G93">
        <f t="shared" si="4"/>
        <v>4.4511400042405915</v>
      </c>
    </row>
    <row r="94" spans="6:7" ht="12.75">
      <c r="F94">
        <v>69.00031</v>
      </c>
      <c r="G94">
        <f t="shared" si="4"/>
        <v>4.366423103130764</v>
      </c>
    </row>
    <row r="95" spans="6:7" ht="12.75">
      <c r="F95">
        <v>70.0003</v>
      </c>
      <c r="G95">
        <f t="shared" si="4"/>
        <v>4.284429487655642</v>
      </c>
    </row>
    <row r="96" spans="6:7" ht="12.75">
      <c r="F96">
        <v>71.00029</v>
      </c>
      <c r="G96">
        <f t="shared" si="4"/>
        <v>4.20503722542468</v>
      </c>
    </row>
    <row r="97" spans="6:7" ht="12.75">
      <c r="F97">
        <v>72.00028</v>
      </c>
      <c r="G97">
        <f t="shared" si="4"/>
        <v>4.128131329418415</v>
      </c>
    </row>
    <row r="98" spans="6:7" ht="12.75">
      <c r="F98">
        <v>73.00027</v>
      </c>
      <c r="G98">
        <f t="shared" si="4"/>
        <v>4.0536032805835545</v>
      </c>
    </row>
    <row r="99" spans="6:7" ht="12.75">
      <c r="F99">
        <v>74.00026</v>
      </c>
      <c r="G99">
        <f t="shared" si="4"/>
        <v>3.981350588681089</v>
      </c>
    </row>
    <row r="100" spans="6:7" ht="12.75">
      <c r="F100">
        <v>75.00025</v>
      </c>
      <c r="G100">
        <f t="shared" si="4"/>
        <v>3.9112763879005388</v>
      </c>
    </row>
    <row r="101" spans="6:7" ht="12.75">
      <c r="F101">
        <v>76.00024</v>
      </c>
      <c r="G101">
        <f t="shared" si="4"/>
        <v>3.843289064108783</v>
      </c>
    </row>
    <row r="102" spans="6:7" ht="12.75">
      <c r="F102">
        <v>77.00023</v>
      </c>
      <c r="G102">
        <f t="shared" si="4"/>
        <v>3.777301910916797</v>
      </c>
    </row>
    <row r="103" spans="6:7" ht="12.75">
      <c r="F103">
        <v>78.00022</v>
      </c>
      <c r="G103">
        <f t="shared" si="4"/>
        <v>3.7132328120281777</v>
      </c>
    </row>
    <row r="104" spans="6:7" ht="12.75">
      <c r="F104">
        <v>79.00021</v>
      </c>
      <c r="G104">
        <f t="shared" si="4"/>
        <v>3.651003947582683</v>
      </c>
    </row>
    <row r="105" spans="6:7" ht="12.75">
      <c r="F105">
        <v>80.0002</v>
      </c>
      <c r="G105">
        <f t="shared" si="4"/>
        <v>3.5905415224304646</v>
      </c>
    </row>
    <row r="106" spans="6:7" ht="12.75">
      <c r="F106">
        <v>81.00019</v>
      </c>
      <c r="G106">
        <f t="shared" si="4"/>
        <v>3.5317755144714402</v>
      </c>
    </row>
    <row r="107" spans="6:7" ht="12.75">
      <c r="F107">
        <v>82.00018</v>
      </c>
      <c r="G107">
        <f t="shared" si="4"/>
        <v>3.4746394413715094</v>
      </c>
    </row>
    <row r="108" spans="6:7" ht="12.75">
      <c r="F108">
        <v>83.00017</v>
      </c>
      <c r="G108">
        <f t="shared" si="4"/>
        <v>3.4190701441265596</v>
      </c>
    </row>
    <row r="109" spans="6:7" ht="12.75">
      <c r="F109">
        <v>84.00016</v>
      </c>
      <c r="G109">
        <f t="shared" si="4"/>
        <v>3.365007586087282</v>
      </c>
    </row>
    <row r="110" spans="6:7" ht="12.75">
      <c r="F110">
        <v>85.00015</v>
      </c>
      <c r="G110">
        <f t="shared" si="4"/>
        <v>3.312394666185805</v>
      </c>
    </row>
    <row r="111" spans="6:7" ht="12.75">
      <c r="F111">
        <v>86.00014</v>
      </c>
      <c r="G111">
        <f t="shared" si="4"/>
        <v>3.261177045219843</v>
      </c>
    </row>
    <row r="112" spans="6:7" ht="12.75">
      <c r="F112">
        <v>87.00013</v>
      </c>
      <c r="G112">
        <f t="shared" si="4"/>
        <v>3.2113029841532867</v>
      </c>
    </row>
    <row r="113" spans="6:7" ht="12.75">
      <c r="F113">
        <v>88.00012</v>
      </c>
      <c r="G113">
        <f t="shared" si="4"/>
        <v>3.162723193485151</v>
      </c>
    </row>
    <row r="114" spans="6:7" ht="12.75">
      <c r="F114">
        <v>89.00010999999999</v>
      </c>
      <c r="G114">
        <f t="shared" si="4"/>
        <v>3.1153906928225323</v>
      </c>
    </row>
    <row r="115" spans="6:7" ht="12.75">
      <c r="F115">
        <v>90.0001</v>
      </c>
      <c r="G115">
        <f t="shared" si="4"/>
        <v>3.0692606798688855</v>
      </c>
    </row>
    <row r="116" spans="6:7" ht="12.75">
      <c r="F116">
        <v>91.00009</v>
      </c>
      <c r="G116">
        <f t="shared" si="4"/>
        <v>3.0242904081071833</v>
      </c>
    </row>
    <row r="117" spans="6:7" ht="12.75">
      <c r="F117">
        <v>92.00008</v>
      </c>
      <c r="G117">
        <f t="shared" si="4"/>
        <v>2.9804390725193093</v>
      </c>
    </row>
    <row r="118" spans="6:7" ht="12.75">
      <c r="F118">
        <v>93.00007</v>
      </c>
      <c r="G118">
        <f t="shared" si="4"/>
        <v>2.937667702739002</v>
      </c>
    </row>
    <row r="119" spans="6:7" ht="12.75">
      <c r="F119">
        <v>94.00006</v>
      </c>
      <c r="G119">
        <f t="shared" si="4"/>
        <v>2.895939063086237</v>
      </c>
    </row>
    <row r="120" spans="6:7" ht="12.75">
      <c r="F120">
        <v>95.00005</v>
      </c>
      <c r="G120">
        <f t="shared" si="4"/>
        <v>2.855217558977005</v>
      </c>
    </row>
    <row r="121" spans="6:7" ht="12.75">
      <c r="F121">
        <v>96.00004</v>
      </c>
      <c r="G121">
        <f>1*($B$13+($B$12-$B$13)/(1+EXP($B$15*(LN(F121+0.0000001)-LN($B$16)))))^1</f>
        <v>2.815469149244074</v>
      </c>
    </row>
    <row r="122" spans="6:7" ht="12.75">
      <c r="F122">
        <v>97.00003</v>
      </c>
      <c r="G122">
        <f>1*($B$13+($B$12-$B$13)/(1+EXP($B$15*(LN(F122+0.0000001)-LN($B$16)))))^1</f>
        <v>2.7766612639423487</v>
      </c>
    </row>
    <row r="123" spans="6:7" ht="12.75">
      <c r="F123">
        <v>98.00001999999999</v>
      </c>
      <c r="G123">
        <f>1*($B$13+($B$12-$B$13)/(1+EXP($B$15*(LN(F123+0.0000001)-LN($B$16)))))^1</f>
        <v>2.7387627272468955</v>
      </c>
    </row>
    <row r="124" spans="6:7" ht="12.75">
      <c r="F124">
        <v>99.00001</v>
      </c>
      <c r="G124">
        <f>1*($B$13+($B$12-$B$13)/(1+EXP($B$15*(LN(F124+0.0000001)-LN($B$16)))))^1</f>
        <v>2.701743685083078</v>
      </c>
    </row>
    <row r="125" spans="6:7" ht="12.75">
      <c r="F125">
        <v>100</v>
      </c>
      <c r="G125">
        <f>1*($B$13+($B$12-$B$13)/(1+EXP($B$15*(LN(F125+0.0000001)-LN($B$16)))))^1</f>
        <v>2.6655755371569847</v>
      </c>
    </row>
  </sheetData>
  <printOptions/>
  <pageMargins left="0.75" right="0.75" top="1" bottom="1" header="0.5" footer="0.5"/>
  <pageSetup fitToHeight="1" fitToWidth="1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B3:F15"/>
  <sheetViews>
    <sheetView workbookViewId="0" topLeftCell="A1">
      <selection activeCell="B3" sqref="B3:D15"/>
    </sheetView>
  </sheetViews>
  <sheetFormatPr defaultColWidth="9.33203125" defaultRowHeight="12.75"/>
  <cols>
    <col min="2" max="2" width="10.16015625" style="0" customWidth="1"/>
    <col min="3" max="3" width="16.5" style="0" customWidth="1"/>
    <col min="4" max="4" width="12.33203125" style="0" customWidth="1"/>
    <col min="5" max="5" width="11" style="0" customWidth="1"/>
  </cols>
  <sheetData>
    <row r="3" spans="2:5" ht="43.5" customHeight="1">
      <c r="B3" s="7" t="s">
        <v>0</v>
      </c>
      <c r="C3" s="7" t="s">
        <v>5</v>
      </c>
      <c r="D3" s="7" t="s">
        <v>3</v>
      </c>
      <c r="E3" s="7" t="s">
        <v>4</v>
      </c>
    </row>
    <row r="4" spans="2:6" ht="12.75">
      <c r="B4" s="18">
        <v>0</v>
      </c>
      <c r="C4" s="8" t="s">
        <v>6</v>
      </c>
      <c r="D4" s="11">
        <v>4.1</v>
      </c>
      <c r="E4" s="3">
        <f aca="true" t="shared" si="0" ref="E4:E9">100-D4/$D$4*100</f>
        <v>0</v>
      </c>
      <c r="F4" s="6"/>
    </row>
    <row r="5" spans="2:5" ht="12.75">
      <c r="B5" s="19">
        <v>13</v>
      </c>
      <c r="C5" s="9" t="s">
        <v>6</v>
      </c>
      <c r="D5" s="12">
        <v>3.275</v>
      </c>
      <c r="E5" s="4">
        <f t="shared" si="0"/>
        <v>20.121951219512198</v>
      </c>
    </row>
    <row r="6" spans="2:5" ht="12.75">
      <c r="B6" s="19">
        <v>26</v>
      </c>
      <c r="C6" s="9" t="s">
        <v>6</v>
      </c>
      <c r="D6" s="12">
        <v>3.225</v>
      </c>
      <c r="E6" s="4">
        <f t="shared" si="0"/>
        <v>21.341463414634134</v>
      </c>
    </row>
    <row r="7" spans="2:5" ht="12.75">
      <c r="B7" s="19">
        <v>65</v>
      </c>
      <c r="C7" s="9" t="s">
        <v>6</v>
      </c>
      <c r="D7" s="12">
        <v>2.375</v>
      </c>
      <c r="E7" s="4">
        <f t="shared" si="0"/>
        <v>42.07317073170731</v>
      </c>
    </row>
    <row r="8" spans="2:5" ht="12.75">
      <c r="B8" s="19">
        <v>130</v>
      </c>
      <c r="C8" s="9" t="s">
        <v>6</v>
      </c>
      <c r="D8" s="12">
        <v>1.625</v>
      </c>
      <c r="E8" s="4">
        <f t="shared" si="0"/>
        <v>60.36585365853659</v>
      </c>
    </row>
    <row r="9" spans="2:5" ht="12.75">
      <c r="B9" s="20">
        <v>260</v>
      </c>
      <c r="C9" s="10" t="s">
        <v>6</v>
      </c>
      <c r="D9" s="13">
        <v>0.75</v>
      </c>
      <c r="E9" s="5">
        <f t="shared" si="0"/>
        <v>81.70731707317073</v>
      </c>
    </row>
    <row r="10" spans="2:5" ht="12.75">
      <c r="B10" s="18">
        <v>0</v>
      </c>
      <c r="C10" s="8" t="s">
        <v>7</v>
      </c>
      <c r="D10" s="11">
        <v>4.325</v>
      </c>
      <c r="E10" s="3">
        <f aca="true" t="shared" si="1" ref="E10:E15">100-D10/$D$10*100</f>
        <v>0</v>
      </c>
    </row>
    <row r="11" spans="2:5" ht="12.75">
      <c r="B11" s="19">
        <v>13</v>
      </c>
      <c r="C11" s="9" t="s">
        <v>7</v>
      </c>
      <c r="D11" s="12">
        <v>3.425</v>
      </c>
      <c r="E11" s="4">
        <f t="shared" si="1"/>
        <v>20.80924855491331</v>
      </c>
    </row>
    <row r="12" spans="2:6" ht="12.75">
      <c r="B12" s="19">
        <v>26</v>
      </c>
      <c r="C12" s="15" t="s">
        <v>7</v>
      </c>
      <c r="D12" s="16">
        <v>2.3</v>
      </c>
      <c r="E12" s="15">
        <f t="shared" si="1"/>
        <v>46.820809248554916</v>
      </c>
      <c r="F12" s="17"/>
    </row>
    <row r="13" spans="2:6" ht="12.75">
      <c r="B13" s="19">
        <v>65</v>
      </c>
      <c r="C13" s="15" t="s">
        <v>7</v>
      </c>
      <c r="D13" s="16">
        <v>1.075</v>
      </c>
      <c r="E13" s="15">
        <f t="shared" si="1"/>
        <v>75.14450867052022</v>
      </c>
      <c r="F13" s="17"/>
    </row>
    <row r="14" spans="2:6" ht="12.75">
      <c r="B14" s="19">
        <v>130</v>
      </c>
      <c r="C14" s="15" t="s">
        <v>7</v>
      </c>
      <c r="D14" s="16">
        <v>0.6</v>
      </c>
      <c r="E14" s="15">
        <f t="shared" si="1"/>
        <v>86.12716763005781</v>
      </c>
      <c r="F14" s="17"/>
    </row>
    <row r="15" spans="2:5" ht="12.75">
      <c r="B15" s="20">
        <v>260</v>
      </c>
      <c r="C15" s="10" t="s">
        <v>7</v>
      </c>
      <c r="D15" s="13">
        <v>0.325</v>
      </c>
      <c r="E15" s="5">
        <f t="shared" si="1"/>
        <v>92.48554913294798</v>
      </c>
    </row>
  </sheetData>
  <printOptions/>
  <pageMargins left="0.75" right="0.75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G38"/>
  <sheetViews>
    <sheetView tabSelected="1" workbookViewId="0" topLeftCell="A1">
      <selection activeCell="F25" sqref="F25"/>
    </sheetView>
  </sheetViews>
  <sheetFormatPr defaultColWidth="9.33203125" defaultRowHeight="12.75"/>
  <cols>
    <col min="1" max="1" width="26.16015625" style="0" bestFit="1" customWidth="1"/>
    <col min="2" max="2" width="15.33203125" style="0" bestFit="1" customWidth="1"/>
    <col min="3" max="3" width="15.83203125" style="0" bestFit="1" customWidth="1"/>
    <col min="4" max="4" width="12.16015625" style="0" bestFit="1" customWidth="1"/>
    <col min="5" max="5" width="12.5" style="0" bestFit="1" customWidth="1"/>
    <col min="6" max="6" width="17.5" style="0" bestFit="1" customWidth="1"/>
    <col min="7" max="7" width="17.83203125" style="0" bestFit="1" customWidth="1"/>
  </cols>
  <sheetData>
    <row r="1" ht="12.75">
      <c r="A1" t="s">
        <v>8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40</v>
      </c>
    </row>
    <row r="6" ht="12.75">
      <c r="A6" t="s">
        <v>41</v>
      </c>
    </row>
    <row r="7" ht="12.75">
      <c r="A7" t="s">
        <v>42</v>
      </c>
    </row>
    <row r="8" ht="12.75">
      <c r="A8" t="s">
        <v>43</v>
      </c>
    </row>
    <row r="10" ht="13.5" thickBot="1"/>
    <row r="11" spans="1:7" ht="12.75">
      <c r="A11" s="23" t="s">
        <v>16</v>
      </c>
      <c r="B11" s="23" t="s">
        <v>17</v>
      </c>
      <c r="C11" s="23" t="s">
        <v>18</v>
      </c>
      <c r="D11" s="23" t="s">
        <v>19</v>
      </c>
      <c r="E11" s="23" t="s">
        <v>20</v>
      </c>
      <c r="F11" s="23" t="s">
        <v>21</v>
      </c>
      <c r="G11" s="23" t="s">
        <v>22</v>
      </c>
    </row>
    <row r="12" spans="1:7" ht="12.75">
      <c r="A12" s="21" t="s">
        <v>44</v>
      </c>
      <c r="B12" s="21">
        <v>4.173300094389349</v>
      </c>
      <c r="C12" s="21">
        <v>0.13674237327145566</v>
      </c>
      <c r="D12" s="21">
        <v>30.51943588915687</v>
      </c>
      <c r="E12" s="21">
        <v>8.213420848513395E-08</v>
      </c>
      <c r="F12" s="21">
        <v>4.507896872794867</v>
      </c>
      <c r="G12" s="21">
        <v>3.838703315983831</v>
      </c>
    </row>
    <row r="13" spans="1:7" ht="12.75">
      <c r="A13" s="21" t="s">
        <v>45</v>
      </c>
      <c r="B13" s="21">
        <v>4.173300094389349</v>
      </c>
      <c r="C13" s="21" t="s">
        <v>46</v>
      </c>
      <c r="D13" s="21"/>
      <c r="E13" s="21"/>
      <c r="F13" s="21"/>
      <c r="G13" s="21"/>
    </row>
    <row r="14" spans="1:7" ht="12.75">
      <c r="A14" s="21" t="s">
        <v>47</v>
      </c>
      <c r="B14" s="21">
        <v>1.5683458544438185</v>
      </c>
      <c r="C14" s="21">
        <v>0.32416984293949747</v>
      </c>
      <c r="D14" s="21">
        <v>4.838037493625007</v>
      </c>
      <c r="E14" s="21">
        <v>0.002886544405610548</v>
      </c>
      <c r="F14" s="21">
        <v>2.3615614650026306</v>
      </c>
      <c r="G14" s="21">
        <v>0.7751302438850062</v>
      </c>
    </row>
    <row r="15" spans="1:7" ht="12.75">
      <c r="A15" s="21" t="s">
        <v>48</v>
      </c>
      <c r="B15" s="21">
        <v>1.0302192101533498</v>
      </c>
      <c r="C15" s="21">
        <v>0.160349381817029</v>
      </c>
      <c r="D15" s="21">
        <v>6.4248405480534325</v>
      </c>
      <c r="E15" s="21">
        <v>0.000671657111675503</v>
      </c>
      <c r="F15" s="21">
        <v>1.4225802997827193</v>
      </c>
      <c r="G15" s="21">
        <v>0.6378581205239804</v>
      </c>
    </row>
    <row r="16" spans="1:7" ht="12.75">
      <c r="A16" s="21" t="s">
        <v>49</v>
      </c>
      <c r="B16" s="21">
        <v>30.08180875091452</v>
      </c>
      <c r="C16" s="21">
        <v>4.515882471413977</v>
      </c>
      <c r="D16" s="21">
        <v>6.66133561742043</v>
      </c>
      <c r="E16" s="21">
        <v>0.000553506931134399</v>
      </c>
      <c r="F16" s="21">
        <v>41.131783169549834</v>
      </c>
      <c r="G16" s="21">
        <v>19.031834332279203</v>
      </c>
    </row>
    <row r="17" spans="1:7" ht="12.75">
      <c r="A17" s="21" t="s">
        <v>50</v>
      </c>
      <c r="B17" s="21">
        <v>69.81679666314908</v>
      </c>
      <c r="C17" s="21">
        <v>13.48036449229505</v>
      </c>
      <c r="D17" s="21">
        <v>5.179147544790362</v>
      </c>
      <c r="E17" s="21">
        <v>0.002056042844205701</v>
      </c>
      <c r="F17" s="21">
        <v>102.802084419564</v>
      </c>
      <c r="G17" s="21">
        <v>36.83150890673416</v>
      </c>
    </row>
    <row r="18" spans="1:7" ht="12.75">
      <c r="A18" s="21" t="s">
        <v>51</v>
      </c>
      <c r="B18" s="21">
        <v>0.15738546427739922</v>
      </c>
      <c r="C18" s="21">
        <v>0.2531382749966341</v>
      </c>
      <c r="D18" s="21">
        <v>0.6217371287668446</v>
      </c>
      <c r="E18" s="21">
        <v>0.5569849312437176</v>
      </c>
      <c r="F18" s="21">
        <v>0.7767929623238333</v>
      </c>
      <c r="G18" s="21">
        <v>-0.46202203376903495</v>
      </c>
    </row>
    <row r="19" spans="1:7" ht="13.5" thickBot="1">
      <c r="A19" s="22" t="s">
        <v>52</v>
      </c>
      <c r="B19" s="22">
        <v>0.15738546427739922</v>
      </c>
      <c r="C19" s="22" t="s">
        <v>46</v>
      </c>
      <c r="D19" s="22"/>
      <c r="E19" s="22"/>
      <c r="F19" s="22"/>
      <c r="G19" s="22"/>
    </row>
    <row r="26" spans="1:4" ht="12.75">
      <c r="A26" s="24" t="s">
        <v>0</v>
      </c>
      <c r="B26" s="24" t="s">
        <v>33</v>
      </c>
      <c r="C26" s="24" t="s">
        <v>34</v>
      </c>
      <c r="D26" s="24" t="s">
        <v>35</v>
      </c>
    </row>
    <row r="27" spans="1:4" ht="12.75">
      <c r="A27" s="25">
        <v>0</v>
      </c>
      <c r="B27" s="25">
        <v>4.1733000943891465</v>
      </c>
      <c r="C27" s="25">
        <v>4.325</v>
      </c>
      <c r="D27" s="25">
        <v>0.15169990561085367</v>
      </c>
    </row>
    <row r="28" spans="1:4" ht="12.75">
      <c r="A28" s="25">
        <v>13</v>
      </c>
      <c r="B28" s="25">
        <v>3.32386027384156</v>
      </c>
      <c r="C28" s="25">
        <v>3.425</v>
      </c>
      <c r="D28" s="25">
        <v>0.10113972615843991</v>
      </c>
    </row>
    <row r="29" spans="1:4" ht="12.75">
      <c r="A29" s="25">
        <v>26</v>
      </c>
      <c r="B29" s="25">
        <v>2.393959696495976</v>
      </c>
      <c r="C29" s="25">
        <v>2.3</v>
      </c>
      <c r="D29" s="25">
        <v>-0.09395969649597635</v>
      </c>
    </row>
    <row r="30" spans="1:4" ht="12.75">
      <c r="A30" s="25">
        <v>65</v>
      </c>
      <c r="B30" s="25">
        <v>1.0810124312910199</v>
      </c>
      <c r="C30" s="25">
        <v>1.075</v>
      </c>
      <c r="D30" s="25">
        <v>-0.006012431291019915</v>
      </c>
    </row>
    <row r="31" spans="1:4" ht="12.75">
      <c r="A31" s="25">
        <v>130</v>
      </c>
      <c r="B31" s="25">
        <v>0.524842736013901</v>
      </c>
      <c r="C31" s="25">
        <v>0.6</v>
      </c>
      <c r="D31" s="25">
        <v>0.07515726398609901</v>
      </c>
    </row>
    <row r="32" spans="1:4" ht="12.75">
      <c r="A32" s="25">
        <v>260</v>
      </c>
      <c r="B32" s="25">
        <v>0.2892897198420594</v>
      </c>
      <c r="C32" s="25">
        <v>0.325</v>
      </c>
      <c r="D32" s="25">
        <v>0.03571028015794059</v>
      </c>
    </row>
    <row r="33" spans="1:4" ht="12.75">
      <c r="A33" s="25">
        <v>0</v>
      </c>
      <c r="B33" s="25">
        <v>4.173300091280733</v>
      </c>
      <c r="C33" s="25">
        <v>4.1</v>
      </c>
      <c r="D33" s="25">
        <v>-0.07330009128073378</v>
      </c>
    </row>
    <row r="34" spans="1:4" ht="12.75">
      <c r="A34" s="25">
        <v>13</v>
      </c>
      <c r="B34" s="25">
        <v>3.569436991615572</v>
      </c>
      <c r="C34" s="25">
        <v>3.275</v>
      </c>
      <c r="D34" s="25">
        <v>-0.294436991615572</v>
      </c>
    </row>
    <row r="35" spans="1:4" ht="12.75">
      <c r="A35" s="25">
        <v>26</v>
      </c>
      <c r="B35" s="25">
        <v>3.1071161073469775</v>
      </c>
      <c r="C35" s="25">
        <v>3.225</v>
      </c>
      <c r="D35" s="25">
        <v>0.11788389265302257</v>
      </c>
    </row>
    <row r="36" spans="1:4" ht="12.75">
      <c r="A36" s="25">
        <v>65</v>
      </c>
      <c r="B36" s="25">
        <v>2.2392500356553775</v>
      </c>
      <c r="C36" s="25">
        <v>2.375</v>
      </c>
      <c r="D36" s="25">
        <v>0.1357499643446225</v>
      </c>
    </row>
    <row r="37" spans="1:4" ht="12.75">
      <c r="A37" s="25">
        <v>130</v>
      </c>
      <c r="B37" s="25">
        <v>1.5434613317754817</v>
      </c>
      <c r="C37" s="25">
        <v>1.625</v>
      </c>
      <c r="D37" s="25">
        <v>0.08153866822451827</v>
      </c>
    </row>
    <row r="38" spans="1:4" ht="12.75">
      <c r="A38" s="25">
        <v>260</v>
      </c>
      <c r="B38" s="25">
        <v>0.9811668989351187</v>
      </c>
      <c r="C38" s="25">
        <v>0.75</v>
      </c>
      <c r="D38" s="25">
        <v>-0.23116689893511866</v>
      </c>
    </row>
  </sheetData>
  <printOptions/>
  <pageMargins left="0.75" right="0.75" top="1" bottom="1" header="0.5" footer="0.5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Onofri</dc:creator>
  <cp:keywords/>
  <dc:description/>
  <cp:lastModifiedBy>Andrea &amp; Miri</cp:lastModifiedBy>
  <cp:lastPrinted>2005-02-11T12:59:34Z</cp:lastPrinted>
  <dcterms:created xsi:type="dcterms:W3CDTF">2000-10-23T10:47:11Z</dcterms:created>
  <dcterms:modified xsi:type="dcterms:W3CDTF">2006-10-20T12:48:45Z</dcterms:modified>
  <cp:category/>
  <cp:version/>
  <cp:contentType/>
  <cp:contentStatus/>
</cp:coreProperties>
</file>